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 firstSheet="9" activeTab="9"/>
  </bookViews>
  <sheets>
    <sheet name="Mikrozid  Meliseptol spray" sheetId="1" r:id="rId1"/>
    <sheet name="Mikrozid Sensitiv tuby" sheetId="2" r:id="rId2"/>
    <sheet name="Mirozid tuby" sheetId="7" r:id="rId3"/>
    <sheet name="TERRALIN S&amp;M" sheetId="6" r:id="rId4"/>
    <sheet name="PERFORM" sheetId="5" r:id="rId5"/>
    <sheet name="Mikrozid Sens płyn" sheetId="4" r:id="rId6"/>
    <sheet name="Mikrozid PAA" sheetId="11" r:id="rId7"/>
    <sheet name="Mikrozid Uniwersal " sheetId="16" r:id="rId8"/>
    <sheet name="Chloramix DT" sheetId="10" r:id="rId9"/>
    <sheet name="xxxx" sheetId="3" r:id="rId10"/>
  </sheets>
  <definedNames>
    <definedName name="OLE_LINK1" localSheetId="2">'Mirozid tuby'!$B$4</definedName>
  </definedNames>
  <calcPr calcId="145621"/>
</workbook>
</file>

<file path=xl/calcChain.xml><?xml version="1.0" encoding="utf-8"?>
<calcChain xmlns="http://schemas.openxmlformats.org/spreadsheetml/2006/main">
  <c r="H8" i="3" l="1"/>
  <c r="F5" i="1"/>
  <c r="F4" i="11"/>
  <c r="F5" i="11"/>
  <c r="F4" i="10"/>
  <c r="F5" i="10"/>
  <c r="F4" i="16"/>
  <c r="H4" i="16"/>
  <c r="H5" i="16"/>
  <c r="F4" i="4"/>
  <c r="F5" i="4"/>
  <c r="F4" i="5"/>
  <c r="F5" i="5"/>
  <c r="F5" i="6"/>
  <c r="H5" i="6"/>
  <c r="F4" i="6"/>
  <c r="F5" i="7"/>
  <c r="F4" i="7"/>
  <c r="F5" i="2"/>
  <c r="F4" i="2"/>
  <c r="F4" i="1"/>
  <c r="F5" i="16"/>
  <c r="F6" i="6"/>
  <c r="F6" i="7"/>
  <c r="F6" i="2"/>
  <c r="F6" i="1"/>
  <c r="H4" i="10"/>
  <c r="H5" i="10"/>
  <c r="H4" i="11"/>
  <c r="H5" i="11"/>
  <c r="H4" i="5"/>
  <c r="H5" i="5"/>
  <c r="H4" i="4"/>
  <c r="H5" i="4"/>
  <c r="H4" i="2"/>
  <c r="H5" i="1"/>
  <c r="H4" i="1"/>
  <c r="H6" i="1"/>
  <c r="H5" i="7"/>
  <c r="H4" i="7"/>
  <c r="H5" i="2"/>
  <c r="H6" i="2"/>
  <c r="H4" i="6"/>
  <c r="H6" i="6"/>
  <c r="H6" i="7"/>
  <c r="F8" i="3" l="1"/>
</calcChain>
</file>

<file path=xl/sharedStrings.xml><?xml version="1.0" encoding="utf-8"?>
<sst xmlns="http://schemas.openxmlformats.org/spreadsheetml/2006/main" count="192" uniqueCount="62">
  <si>
    <t>Lp</t>
  </si>
  <si>
    <t>1.</t>
  </si>
  <si>
    <t>2.</t>
  </si>
  <si>
    <t>Nazwa artykułu</t>
  </si>
  <si>
    <t>Jm</t>
  </si>
  <si>
    <t>Ilość</t>
  </si>
  <si>
    <t>Cena jedn. netto</t>
  </si>
  <si>
    <t xml:space="preserve">Wartość netto </t>
  </si>
  <si>
    <t>VAT</t>
  </si>
  <si>
    <t xml:space="preserve">Wartość brutto </t>
  </si>
  <si>
    <t>Preparat alkoholowy do szybkiej dezynfekcji powierzchni i sprzętu medycznego. Zawierający 2 alkohole, w tym etanol (zawartość alkoholi min. 60g w 100g płynu).  Bez dodatkowych substancji aktywnych, np. aldehydów, związków amoniowych i innych. Gotowy do użycia, bezbarwny. pH 6-8. Wykazujący kompatybilność materiałową ze stalą nierdzewną, polietylenem, aluminium oraz poliwęglanem, potwierdzoną badaniami laboratoryjnymi. Spektrum działania: B  - EN 13727, MRSA, F (Candida albicans) - EN 13624, Tbc (M.Terrae) - EN 14348, V (Rota, Vaccinia, BVDV, Noro) w czasie do 1 min. Możliwość rozszerzenia spektrum w dłuższym czasie o wirus Polio. Możliwość zastosowania w pionie żywieniowym. Wyrób medyczny kl. IIa. Opakowania 1L z atomizerem</t>
  </si>
  <si>
    <t>Preparat alkoholowy do szybkiej dezynfekcji powierzchni i sprzętu medycznego. Zawierający 2 alkohole, w tym etanol (zawartość alkoholi min. 60g w 100g płynu).  Bez dodatkowych substancji aktywnych, np. aldehydów, związków amoniowych i innych. Gotowy do użycia, bezbarwny. pH 6-8. Wykazujący kompatybilność materiałową ze stalą nierdzewną, polietylenem, aluminium oraz poliwęglanem, potwierdzoną badaniami laboratoryjnymi. Spektrum działania: B  - EN 13727, MRSA, F (Candida albicans) - EN 13624, Tbc (M.Terrae) - EN 14348, V (Rota, Vaccinia, BVDV, Noro) w czasie do 1 min. Możliwość rozszerzenia spektrum w dłuższym czasie o wirus Polio. Możliwość zastosowania w pionie żywieniowym. Wyrób medyczny kl. IIa. Opakowania 1L z nakrętką posiadającą otwór zabezpieczony kapslem</t>
  </si>
  <si>
    <t>litr</t>
  </si>
  <si>
    <t>Chusteczki o wymiarach min. 20cmx20cm do dezynfekcji powierzchni i sprzętu medycznego wrażliwego na działanie alkoholu (w tym głowic USG - wymagane dopuszczenie producenta głowic). Wyciągane pojedynczo z opakowania. Nasączone roztworem zawierającym min. 2 substancje aktywne. Bez alkoholu, aldehydów, chloru, fenolu, związków nadtlenowych. pH 6-8. Wykazujący kompatybilność materiałową ze stalą nierdzewną, polietylenem, aluminium oraz poliwęglanem, potwierdzoną badaniami laboratoryjnymi. Spektrum działania: B, F (Candida albicans), V (BVDV, Vaccinia, Rota, Papova) do 1min., Tbc (M. Terrae – EN 14348) do 15 min.  Wyrób medyczny kl. IIa. Tuba zawierająca do 200szt. chusteczek. Budowa tuby ma umożliwiać uzupełnianie chusteczkami z Poz. 2</t>
  </si>
  <si>
    <t>Wkłady uzupełniające do tuby z Poz. 1 zawierające do 200szt. chusteczek (opis jak w Poz. 1)</t>
  </si>
  <si>
    <t>CHUSTECZKI</t>
  </si>
  <si>
    <t>Chusteczki o wymiarach min. 20cmx20cm do dezynfekcji powierzchni i sprzętu medycznego odpornego na działanie alkoholu. Nasączone roztworem zawierającym 2 alkohole, w tym etanol (zawartość alkoholi min. 60g w 100g płynu). Bez dodatkowych substancji aktywnych, np. aldehydów, związków amoniowych i innych. pH 6-8. Wykazujący kompatybilność materiałową ze stalą nierdzewną, polietylenem, aluminium oraz poliwęglanem, potwierdzoną badaniami laboratoryjnymi. Spektrum działania: B  - EN 13727, MRSA, F (Candida albicans) - EN 13624, Tbc (M.Terrae) - EN 14348, V (Rota, Vaccinia, BVDV, Noro) w czasie do 1 min. Wyrób medyczny kl. IIa. Tuba zawierająca do 200szt. chusteczek. Budowa tuby ma umożliwiać uzupełnianie chusteczkami z Poz. 2</t>
  </si>
  <si>
    <t>Preparat w granulacie z substancją czynną nadsiarczan potasu do dezynfekcji i czyszczenia powierzchni oraz sprzętu medycznego. Bez aldehydów, kwasu octowego, związków amoniowych, biguanidów, chloru, fenolu. Wykazujący kompatybilność materiałową ze stalą nierdzewną, polietylenem, aluminium oraz poliwęglanem, potwierdzoną badaniami laboratoryjnymi. Spektrum działania: B, F  (Candida albicans), Tbc (M. Terrae, M. avium – EN 14348) V (Adeno, Polio – EN 14476) w czasie do 15 min. w stężeniu 2%. Możliwość rozszerzenia spektrum o spory w dłuższym czasie działania (w tym C.difficile). Preparat rozpuszczalny w bieżącej wodzie. Roztwór roboczy bezbarwny. Stabilność roztworu roboczego min. 24 godziny. Możliwość zastosowania w pionie żywieniowym. Wyrób medyczny kl. IIa. Opakowania do 50g (na 2 litry roztworu roboczego)</t>
  </si>
  <si>
    <t>op</t>
  </si>
  <si>
    <t xml:space="preserve">Preparat do szybkiej dezynfekcji lamp operacyjnych oraz sprzętu medycznego wrażliwego na działanie alkoholu. Zawierający min. 2 substancje aktywne. Bez alkoholu, aldehydów, chloru, fenolu, związków tlenowych. Gotowy do użycia, bezbarwny. pH 6-8. Wykazujący kompatybilność materiałową ze stalą nierdzewną, polietylenem, aluminium oraz poliwęglanem, potwierdzoną badaniami laboratoryjnymi.Spektrum działania: B, F (Candida albicans), V (BVDV, Vaccinia, Rota, Papova) do 1min., Tbc (M.Terrae) – EN 14348 do 15 min. Wyrób medyczny kl. IIa. Opakowania 1L z nakrętką posiadającą otwór zabezpieczony kapslemlub atomizerem. Preparat nie pozostawiający smug na czyszczonej powierzchni </t>
  </si>
  <si>
    <t>RAZEM:</t>
  </si>
  <si>
    <t>Preparat do mycia i dezynfekcji powierzchni oraz sprzętu medycznego. Zawierający w składzie fenoksyetanol,  chlorki benzylo-C12-16-alkilodimetyloamonowe, aminoalkiloglicynę. Z dodatkiem niejonowych związków powierzchniowo czynnych. Bez aldehydów, związków nadtlenowych, chloru, fenolu oraz biguanidów. Wykazujący kompatybilność materiałową ze stalą nierdzewną, polietylenem, aluminium oraz poliwęglanem, potwierdzoną badaniami laboratoryjnymi. Spektrum działania: B (EN 13727 ), Tbc (M. Terrae, M. Avium) - EN 14348, F (Candida albicans) - EN 13624, V (Rota, Vaccinia, BVDV) w czasie do 15 minut. Stężenie 0,5%. Możliwość rozszerzenia spektrum o wirus Adeno w wyższym stężeniu i dłuższym czasie. Stabilność roztworu roboczego min. 30 dni. Możliwość dezynfekcji w pionie żywieniowym. Sprawdzony dermatologicznie. Zużyty roztwór roboczy nie może zakłócać prawidłowego funkcjonowania biologicznych oczyszczalni ścieków. Wymagana możliwość łączenia preparatu z preparatem myjącym z Poz. 2. Wyrób medyczny kl. IIa. Opakowania 5L</t>
  </si>
  <si>
    <t>Preparat do intensywnego mycia powierzchni podłóg. Usuwający skutecznie zabrudzenia oraz stare pozostałości środków dezynfekcyjnych. Redukujący przywieranie brudu do powierzchni podłóg. Zawierający niejonowe związki powierzchniowo czynne i pochodne alkoholowe. Stężenie roztworu roboczego 0,25-1%. pH 1% roztworu użytkowego 6-8. Do zastosowania w myciu ręcznym oraz przy użyciu półautomatycznych i automatycznych maszyn czyszczących. Wymagana możliwość łączenia preparatu z preparatem z Poz. 1. Opakowania 2L</t>
  </si>
  <si>
    <t>Chusteczki o rozmiarze min. 20cm x 30cm do szybkiej dezynfekcji wysokiego stopnia powierzchni i wyrobów np. głowic ultradźwiękowe, pleksi, sond TEE. Preparat bez zawartości alkoholu, aldehydów, pochodnych guanidyny. Na bazie kwasu nadoctowego, nadtlenku wodoru, kwasu octowego. Trwałość preparatu po otwarciu 28 dni. pH = 2,0 - 2,5. Spektrum działania: B – EN 13727, Tbc – EN 14348, F - 13624, V (HIV, HBV, Noro, Adeno, Polio) – EN 14476, S – EN 14347 do 15 min. Wyrób medyczny kl. IIb. Tuba zawierająca do 50szt. chusteczek</t>
  </si>
  <si>
    <t>chusteczki</t>
  </si>
  <si>
    <t>Preparat chlorowy w tabletkach (masa tabletki = 3,0 - 3,5g) do dezynfekcji powierzchni. Na bazie dichloroizocyjanuranu sodu oraz kwasu adypinowego. Spektrum działania w stęż. aktywnego chloru do 2000 ppm: B – EN 13727, Tbc – EN 14348, F – EN 13624, V – EN 14476 w czasie do 15 minut. Produkt biobójczy. Opakowania zawierające do 300 tabletek.</t>
  </si>
  <si>
    <t>tabletki</t>
  </si>
  <si>
    <t>Chusteczki o wymiarach min. 20cmx20cm do mycia i dezynfekcji powierzchni i sprzętu medycznego odpornego i wrażliwego na działanie alkoholu. Nasączone roztworem zawierającym 2 alkohole, w tym etanol (zawartość alkoholi max. 30g w 100g płynu). Bez dodatkowych substancji aktywnych, np. nadtlenku wodoru, związków amoniowych, kwasu nadoctowego, amin i innych. Bez barwników i substancji zapachowych. Okres przydatności po otwarciu min. 28 dni. Gramatura min. 50g/m2. pH 3,0-4,0. Wykazujący kompatybilność materiałową ze stalą nierdzewną, polietylenem, aluminium oraz poliwęglanem, potwierdzoną badaniami laboratoryjnymi. Spektrum działania: B  - EN 13727, F (Candida albicans) - EN 13624, Tbc (M.Terrae) - EN 14348, V (Vaccinia, BVDV, Noro, Rota). Skuteczne zgodnie z EN 16615 w czasie do 1min. Przebadane dermatologicznie – możliwość stosowania bez używania rękawic. Wyrób medyczny kl. IIa. Opakowanie typu flow-pack (miękkie) do 100szt. chusteczek.</t>
  </si>
  <si>
    <t>PAKIET 1</t>
  </si>
  <si>
    <t>PAKIET 2</t>
  </si>
  <si>
    <t>PAKIET 3</t>
  </si>
  <si>
    <t>PAKIET 4</t>
  </si>
  <si>
    <t>WYCENIŁA :</t>
  </si>
  <si>
    <t>Beata Poniatowska-Kuć</t>
  </si>
  <si>
    <t>Warszawa 29.12.2016</t>
  </si>
  <si>
    <t>Warszawa 19.03.2018</t>
  </si>
  <si>
    <t>Warszawa 08.04.2019</t>
  </si>
  <si>
    <t>Wartość szacunkowa wyliczona na podstawie sredniej cen z załaczonych ofert .</t>
  </si>
  <si>
    <t xml:space="preserve">Wartość szacunkowa wyliczona na podstawie średniej cen z załączonych ofert </t>
  </si>
  <si>
    <t xml:space="preserve">Wartość szacunkowa wyliczona na podstawie średniej cen z załaczonych ofert. </t>
  </si>
  <si>
    <t xml:space="preserve">Producent </t>
  </si>
  <si>
    <t>Nazwa handlowa / numer katalogowy identyfikujaca/y oferowany produkt</t>
  </si>
  <si>
    <t>Dodatkowe wymagania (jeśli dotyczy):</t>
  </si>
  <si>
    <t>Wymagane dokumenty (jeśli dotyczy):</t>
  </si>
  <si>
    <t xml:space="preserve">   inne: </t>
  </si>
  <si>
    <t>Wymagane próbki (jeśli dotyczy):</t>
  </si>
  <si>
    <t xml:space="preserve">Kryteria oceny ofert: 100% cena </t>
  </si>
  <si>
    <t xml:space="preserve">Osoby do Komisji przetargowej/ użytkownik: </t>
  </si>
  <si>
    <t>Warszawa 25.04.2022</t>
  </si>
  <si>
    <t xml:space="preserve">Zestawienie na 24 miesiące </t>
  </si>
  <si>
    <t>Warszawa 04.05.2022</t>
  </si>
  <si>
    <r>
      <t xml:space="preserve">  dla wyrobów medycznych: </t>
    </r>
    <r>
      <rPr>
        <sz val="11"/>
        <color rgb="FFFF0000"/>
        <rFont val="Calibri"/>
        <family val="2"/>
        <charset val="238"/>
        <scheme val="minor"/>
      </rPr>
      <t>aktualne dokumenty dopuszczające zaoferowane wyroby medyczne do obrotu i używania na terytorium Rzeczypospolitej Polskiej zgodnie z ustawą z dnia 07. kwietnia  2022 r. o wyrobach medycznych</t>
    </r>
  </si>
  <si>
    <r>
      <t xml:space="preserve">  dla wyrobów medycznych: </t>
    </r>
    <r>
      <rPr>
        <sz val="11"/>
        <color rgb="FFFF0000"/>
        <rFont val="Calibri"/>
        <family val="2"/>
        <charset val="238"/>
        <scheme val="minor"/>
      </rPr>
      <t>aktualne dokumenty dopuszczające zaoferowane wyroby medyczne do obrotu i używania na terytorium Rzeczypospolitej Polskiej zgodnie z ustawą z dnia 07 kwietnia  2022 r. o wyrobach medycznych</t>
    </r>
  </si>
  <si>
    <t>CZĘŚĆ 15</t>
  </si>
  <si>
    <t>znak postępowania PN-163/23/HO</t>
  </si>
  <si>
    <t xml:space="preserve">Załącznik nr 2.15 do SWZ - Przedmiot zamówienia - formularz cenowy </t>
  </si>
  <si>
    <t xml:space="preserve">Uwaga: </t>
  </si>
  <si>
    <t>Niewskazanie producenta lub pełnego oznaczenia oferowanego produktu w sposób stosowany przez producenta i pozwalający jednoznacznie stwierdzić zgodność oferowanego produktu z określonymi w SWZ wymogami, skutkować może odrzuceniem oferty jako niezgodnej z dokumentami zamówienia.</t>
  </si>
  <si>
    <t>UWAGA:</t>
  </si>
  <si>
    <t>1.    Zamawiający zaleca przed podpisaniem, zapisanie dokumentu w formacie .pdf</t>
  </si>
  <si>
    <t>2.    Dokument musi być opatrzony przez osobę lub osoby uprawnione do reprezentowania wykonawcy, kwalifikowanym podpisem elektronicznym i przekazany Zamawiającemu wraz z dokumentem (-ami) potwierdzającymi prawo do reprezentacji Wykonawcy przez osobę podpisującą ofertę.</t>
  </si>
  <si>
    <r>
      <t xml:space="preserve"> </t>
    </r>
    <r>
      <rPr>
        <b/>
        <sz val="11"/>
        <color theme="1"/>
        <rFont val="Arial"/>
        <family val="2"/>
        <charset val="238"/>
      </rPr>
      <t xml:space="preserve">Krem typu  RadioProtect </t>
    </r>
    <r>
      <rPr>
        <sz val="11"/>
        <color theme="1"/>
        <rFont val="Arial"/>
        <family val="2"/>
        <charset val="238"/>
      </rPr>
      <t xml:space="preserve">- pielęgnacja skóry w trakcie i po zabiegach radioterapii ,skóry podrażnionej po naświetlaniu promieniami UV i jonizującymi, oraz zabiegach laserowych jak również  do pielęgnacji skóry u osób przyjmujących chemioterapię. Receptura kremu oparta jest na naturalnych składnikach. Resweratrol oraz zawarte w kremie naturalne bioflawonoidy neutralizują działanie wolnych rodników i mogą wspomagać funkcje ochronne skóry. Krem działa kojąco, łagodząco, zmniejsza uczucie gorąca i pieczenia. Skutecznie pielęgnuje oraz natłuszcza skórę, która odzyskuje swój naturalny komfort, pozostaje gładka i elastyczna. Dzięki aksamitnej konsystencji krem rozsmarowuje się z łatwością. Po rozprowadzeniu pozostawia na skórze delikatną warstwę ochronną. Dobrze i szybko się wchłania.  </t>
    </r>
    <r>
      <rPr>
        <sz val="11"/>
        <color theme="1"/>
        <rFont val="Arial"/>
        <family val="2"/>
        <charset val="238"/>
      </rPr>
      <t xml:space="preserve">1 op a 100ml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</si>
</sst>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color rgb="FF00000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 CE"/>
      <charset val="238"/>
    </font>
    <font>
      <sz val="9"/>
      <color rgb="FF000000"/>
      <name val="Times New Roman"/>
      <family val="1"/>
      <charset val="238"/>
    </font>
    <font>
      <sz val="10.5"/>
      <name val="Times New Roman"/>
      <family val="1"/>
      <charset val="238"/>
    </font>
    <font>
      <sz val="10"/>
      <color theme="1"/>
      <name val="Verdana"/>
      <family val="2"/>
      <charset val="238"/>
    </font>
    <font>
      <b/>
      <sz val="12"/>
      <name val="Arial CE"/>
      <charset val="238"/>
    </font>
    <font>
      <sz val="12"/>
      <color theme="1"/>
      <name val="Verdana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0" fillId="0" borderId="11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43" fontId="0" fillId="0" borderId="0" xfId="1" applyFont="1"/>
    <xf numFmtId="43" fontId="0" fillId="0" borderId="0" xfId="1" applyFont="1" applyBorder="1"/>
    <xf numFmtId="43" fontId="3" fillId="0" borderId="2" xfId="1" applyFont="1" applyBorder="1" applyAlignment="1">
      <alignment horizontal="center" wrapText="1"/>
    </xf>
    <xf numFmtId="43" fontId="3" fillId="0" borderId="0" xfId="1" applyFont="1"/>
    <xf numFmtId="43" fontId="3" fillId="0" borderId="3" xfId="1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0" borderId="21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1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43" fontId="0" fillId="0" borderId="11" xfId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7" xfId="1" applyFont="1" applyBorder="1" applyAlignment="1">
      <alignment horizontal="center"/>
    </xf>
    <xf numFmtId="43" fontId="0" fillId="0" borderId="9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9" fontId="0" fillId="0" borderId="21" xfId="0" applyNumberFormat="1" applyBorder="1" applyAlignment="1">
      <alignment horizontal="center"/>
    </xf>
    <xf numFmtId="43" fontId="3" fillId="0" borderId="15" xfId="1" applyFont="1" applyBorder="1" applyAlignment="1">
      <alignment horizontal="center" wrapText="1"/>
    </xf>
    <xf numFmtId="43" fontId="0" fillId="0" borderId="21" xfId="1" applyFont="1" applyBorder="1" applyAlignment="1">
      <alignment horizontal="center"/>
    </xf>
    <xf numFmtId="43" fontId="3" fillId="0" borderId="16" xfId="1" applyFont="1" applyBorder="1" applyAlignment="1">
      <alignment horizontal="center" wrapText="1"/>
    </xf>
    <xf numFmtId="43" fontId="0" fillId="0" borderId="22" xfId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8" fillId="0" borderId="0" xfId="0" applyFont="1" applyBorder="1"/>
    <xf numFmtId="0" fontId="1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3" fontId="0" fillId="0" borderId="11" xfId="1" applyFon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18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43" fontId="3" fillId="0" borderId="19" xfId="1" applyFont="1" applyBorder="1" applyAlignment="1">
      <alignment horizontal="center" wrapText="1"/>
    </xf>
    <xf numFmtId="43" fontId="0" fillId="0" borderId="19" xfId="1" applyFont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11" fillId="0" borderId="0" xfId="0" applyFont="1"/>
    <xf numFmtId="43" fontId="10" fillId="0" borderId="0" xfId="1" applyFont="1"/>
    <xf numFmtId="0" fontId="12" fillId="0" borderId="0" xfId="0" applyFont="1" applyAlignment="1">
      <alignment horizontal="justify" vertical="center"/>
    </xf>
    <xf numFmtId="0" fontId="7" fillId="0" borderId="11" xfId="0" applyFont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13" fillId="0" borderId="13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43" fontId="1" fillId="0" borderId="0" xfId="1" applyFont="1"/>
    <xf numFmtId="43" fontId="2" fillId="2" borderId="2" xfId="1" applyFont="1" applyFill="1" applyBorder="1" applyAlignment="1">
      <alignment horizontal="center" wrapText="1"/>
    </xf>
    <xf numFmtId="43" fontId="2" fillId="2" borderId="19" xfId="1" applyFont="1" applyFill="1" applyBorder="1" applyAlignment="1">
      <alignment horizontal="center" wrapText="1"/>
    </xf>
    <xf numFmtId="0" fontId="14" fillId="2" borderId="2" xfId="0" applyFont="1" applyFill="1" applyBorder="1"/>
    <xf numFmtId="0" fontId="14" fillId="2" borderId="3" xfId="0" applyFont="1" applyFill="1" applyBorder="1" applyAlignment="1">
      <alignment wrapText="1"/>
    </xf>
    <xf numFmtId="0" fontId="15" fillId="0" borderId="13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20" fillId="0" borderId="0" xfId="0" applyFont="1"/>
    <xf numFmtId="0" fontId="19" fillId="0" borderId="0" xfId="0" applyFont="1"/>
    <xf numFmtId="43" fontId="19" fillId="0" borderId="0" xfId="1" applyFont="1"/>
    <xf numFmtId="43" fontId="21" fillId="0" borderId="0" xfId="1" applyFont="1"/>
    <xf numFmtId="0" fontId="16" fillId="0" borderId="2" xfId="0" applyFont="1" applyBorder="1" applyAlignment="1">
      <alignment horizontal="center" vertical="center"/>
    </xf>
    <xf numFmtId="43" fontId="16" fillId="0" borderId="2" xfId="1" applyFont="1" applyBorder="1" applyAlignment="1">
      <alignment horizontal="center" vertical="center"/>
    </xf>
    <xf numFmtId="9" fontId="16" fillId="0" borderId="2" xfId="0" applyNumberFormat="1" applyFont="1" applyBorder="1" applyAlignment="1">
      <alignment horizontal="center" vertical="center"/>
    </xf>
    <xf numFmtId="43" fontId="16" fillId="0" borderId="19" xfId="1" applyFont="1" applyBorder="1" applyAlignment="1">
      <alignment horizontal="center" vertical="center"/>
    </xf>
    <xf numFmtId="43" fontId="17" fillId="0" borderId="23" xfId="1" applyFont="1" applyBorder="1"/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2" fillId="0" borderId="0" xfId="0" applyFont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1" max="1" width="4" customWidth="1"/>
    <col min="2" max="2" width="65.7109375" customWidth="1"/>
    <col min="3" max="3" width="4.7109375" style="1" customWidth="1"/>
    <col min="4" max="4" width="6.7109375" customWidth="1"/>
    <col min="5" max="5" width="9" customWidth="1"/>
    <col min="6" max="6" width="13.5703125" style="31" customWidth="1"/>
    <col min="7" max="7" width="7.85546875" style="1" customWidth="1"/>
    <col min="8" max="8" width="14.28515625" style="31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58" t="s">
        <v>28</v>
      </c>
      <c r="C2" s="5"/>
      <c r="D2" s="3"/>
      <c r="F2" s="32"/>
      <c r="G2" s="2"/>
      <c r="H2" s="32"/>
    </row>
    <row r="3" spans="1:8" ht="42.75" customHeight="1" thickBot="1" x14ac:dyDescent="0.3">
      <c r="A3" s="24" t="s">
        <v>0</v>
      </c>
      <c r="B3" s="25" t="s">
        <v>3</v>
      </c>
      <c r="C3" s="25" t="s">
        <v>4</v>
      </c>
      <c r="D3" s="25" t="s">
        <v>5</v>
      </c>
      <c r="E3" s="26" t="s">
        <v>6</v>
      </c>
      <c r="F3" s="53" t="s">
        <v>7</v>
      </c>
      <c r="G3" s="26" t="s">
        <v>8</v>
      </c>
      <c r="H3" s="55" t="s">
        <v>9</v>
      </c>
    </row>
    <row r="4" spans="1:8" ht="127.5" customHeight="1" x14ac:dyDescent="0.25">
      <c r="A4" s="40" t="s">
        <v>1</v>
      </c>
      <c r="B4" s="41" t="s">
        <v>11</v>
      </c>
      <c r="C4" s="43" t="s">
        <v>12</v>
      </c>
      <c r="D4" s="43">
        <v>20000</v>
      </c>
      <c r="E4" s="44">
        <v>10.95</v>
      </c>
      <c r="F4" s="54">
        <f>D4*E5</f>
        <v>229000</v>
      </c>
      <c r="G4" s="52">
        <v>0.08</v>
      </c>
      <c r="H4" s="56">
        <f>F4*1.08</f>
        <v>247320.00000000003</v>
      </c>
    </row>
    <row r="5" spans="1:8" ht="120" customHeight="1" thickBot="1" x14ac:dyDescent="0.3">
      <c r="A5" s="19" t="s">
        <v>2</v>
      </c>
      <c r="B5" s="20" t="s">
        <v>10</v>
      </c>
      <c r="C5" s="15" t="s">
        <v>12</v>
      </c>
      <c r="D5" s="15">
        <v>9000</v>
      </c>
      <c r="E5" s="10">
        <v>11.45</v>
      </c>
      <c r="F5" s="51">
        <f>D5*E5</f>
        <v>103050</v>
      </c>
      <c r="G5" s="39">
        <v>0.08</v>
      </c>
      <c r="H5" s="50">
        <f>F5*1.08</f>
        <v>111294.00000000001</v>
      </c>
    </row>
    <row r="6" spans="1:8" x14ac:dyDescent="0.25">
      <c r="A6" s="16"/>
      <c r="B6" s="16" t="s">
        <v>20</v>
      </c>
      <c r="C6" s="17"/>
      <c r="D6" s="16"/>
      <c r="E6" s="16"/>
      <c r="F6" s="34">
        <f>SUM(F4:F5)</f>
        <v>332050</v>
      </c>
      <c r="G6" s="17"/>
      <c r="H6" s="34">
        <f>SUM(H4:H5)</f>
        <v>358614.00000000006</v>
      </c>
    </row>
    <row r="13" spans="1:8" x14ac:dyDescent="0.25">
      <c r="B13" t="s">
        <v>32</v>
      </c>
    </row>
    <row r="14" spans="1:8" x14ac:dyDescent="0.25">
      <c r="B14" t="s">
        <v>33</v>
      </c>
    </row>
    <row r="15" spans="1:8" x14ac:dyDescent="0.25">
      <c r="B15" t="s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="75" zoomScaleNormal="75" workbookViewId="0">
      <selection activeCell="B7" sqref="B7"/>
    </sheetView>
  </sheetViews>
  <sheetFormatPr defaultRowHeight="15" x14ac:dyDescent="0.25"/>
  <cols>
    <col min="1" max="1" width="4.42578125" customWidth="1"/>
    <col min="2" max="2" width="69.28515625" customWidth="1"/>
    <col min="3" max="3" width="6.140625" style="1" customWidth="1"/>
    <col min="4" max="4" width="7.28515625" customWidth="1"/>
    <col min="5" max="5" width="9.85546875" customWidth="1"/>
    <col min="6" max="6" width="20.28515625" style="31" customWidth="1"/>
    <col min="7" max="7" width="7.85546875" style="1" customWidth="1"/>
    <col min="8" max="8" width="18.7109375" style="31" customWidth="1"/>
    <col min="9" max="9" width="15.42578125" customWidth="1"/>
    <col min="10" max="10" width="19.85546875" customWidth="1"/>
    <col min="11" max="11" width="11.28515625" bestFit="1" customWidth="1"/>
  </cols>
  <sheetData>
    <row r="1" spans="1:10" x14ac:dyDescent="0.25">
      <c r="B1" t="s">
        <v>55</v>
      </c>
      <c r="C1"/>
    </row>
    <row r="2" spans="1:10" x14ac:dyDescent="0.25">
      <c r="B2" t="s">
        <v>54</v>
      </c>
      <c r="C2"/>
    </row>
    <row r="3" spans="1:10" ht="15.75" x14ac:dyDescent="0.25">
      <c r="A3" s="4"/>
      <c r="B3" s="4"/>
      <c r="C3" s="82"/>
      <c r="D3" s="3"/>
      <c r="E3" s="3"/>
      <c r="F3" s="86"/>
      <c r="G3" s="85"/>
      <c r="H3" s="86"/>
      <c r="I3" s="3"/>
      <c r="J3" s="3"/>
    </row>
    <row r="4" spans="1:10" ht="16.5" thickBot="1" x14ac:dyDescent="0.3">
      <c r="A4" s="113"/>
      <c r="B4" s="113"/>
      <c r="C4" s="113"/>
      <c r="D4" s="113"/>
      <c r="E4" s="113"/>
      <c r="F4" s="113"/>
      <c r="G4" s="113"/>
      <c r="H4" s="113"/>
      <c r="I4" s="113"/>
      <c r="J4" s="113"/>
    </row>
    <row r="5" spans="1:10" ht="19.5" thickBot="1" x14ac:dyDescent="0.35">
      <c r="A5" s="98" t="s">
        <v>53</v>
      </c>
    </row>
    <row r="6" spans="1:10" ht="122.25" customHeight="1" thickBot="1" x14ac:dyDescent="0.3">
      <c r="A6" s="83" t="s">
        <v>0</v>
      </c>
      <c r="B6" s="84" t="s">
        <v>3</v>
      </c>
      <c r="C6" s="84" t="s">
        <v>4</v>
      </c>
      <c r="D6" s="84" t="s">
        <v>5</v>
      </c>
      <c r="E6" s="84" t="s">
        <v>6</v>
      </c>
      <c r="F6" s="87" t="s">
        <v>7</v>
      </c>
      <c r="G6" s="84" t="s">
        <v>8</v>
      </c>
      <c r="H6" s="88" t="s">
        <v>9</v>
      </c>
      <c r="I6" s="89" t="s">
        <v>40</v>
      </c>
      <c r="J6" s="90" t="s">
        <v>41</v>
      </c>
    </row>
    <row r="7" spans="1:10" ht="274.5" customHeight="1" thickBot="1" x14ac:dyDescent="0.3">
      <c r="A7" s="95" t="s">
        <v>1</v>
      </c>
      <c r="B7" s="91" t="s">
        <v>61</v>
      </c>
      <c r="C7" s="106" t="s">
        <v>18</v>
      </c>
      <c r="D7" s="106">
        <v>1000</v>
      </c>
      <c r="E7" s="106"/>
      <c r="F7" s="107"/>
      <c r="G7" s="108"/>
      <c r="H7" s="109"/>
      <c r="I7" s="92"/>
      <c r="J7" s="93"/>
    </row>
    <row r="8" spans="1:10" ht="19.5" thickBot="1" x14ac:dyDescent="0.35">
      <c r="A8" s="94"/>
      <c r="B8" s="94" t="s">
        <v>20</v>
      </c>
      <c r="C8" s="96"/>
      <c r="D8" s="97"/>
      <c r="E8" s="97"/>
      <c r="F8" s="110">
        <f>SUM(F7)</f>
        <v>0</v>
      </c>
      <c r="G8" s="96"/>
      <c r="H8" s="110">
        <f>SUM(H7)</f>
        <v>0</v>
      </c>
      <c r="I8" s="3"/>
      <c r="J8" s="3"/>
    </row>
    <row r="9" spans="1:10" ht="15.75" x14ac:dyDescent="0.25">
      <c r="A9" s="3"/>
      <c r="B9" s="3"/>
      <c r="C9" s="85"/>
      <c r="D9" s="3"/>
      <c r="E9" s="3"/>
      <c r="F9" s="86"/>
      <c r="G9" s="85"/>
      <c r="H9" s="86"/>
      <c r="I9" s="3"/>
      <c r="J9" s="3"/>
    </row>
    <row r="10" spans="1:10" ht="15.75" x14ac:dyDescent="0.25">
      <c r="A10" s="3"/>
      <c r="B10" s="3"/>
      <c r="C10" s="85"/>
      <c r="D10" s="3"/>
      <c r="E10" s="3"/>
      <c r="F10" s="86"/>
      <c r="G10" s="85"/>
      <c r="H10" s="86"/>
      <c r="I10" s="3"/>
      <c r="J10" s="3"/>
    </row>
    <row r="11" spans="1:10" ht="15.75" x14ac:dyDescent="0.25">
      <c r="A11" s="3"/>
      <c r="B11" s="102" t="s">
        <v>56</v>
      </c>
      <c r="C11" s="103"/>
      <c r="D11" s="103"/>
      <c r="E11" s="104"/>
      <c r="F11" s="105"/>
      <c r="G11" s="105"/>
      <c r="H11" s="105"/>
      <c r="I11" s="3"/>
      <c r="J11" s="3"/>
    </row>
    <row r="12" spans="1:10" ht="39" customHeight="1" x14ac:dyDescent="0.25">
      <c r="A12" s="3"/>
      <c r="B12" s="114" t="s">
        <v>57</v>
      </c>
      <c r="C12" s="114"/>
      <c r="D12" s="114"/>
      <c r="E12" s="114"/>
      <c r="F12" s="114"/>
      <c r="G12" s="114"/>
      <c r="H12" s="114"/>
      <c r="I12" s="3"/>
      <c r="J12" s="3"/>
    </row>
    <row r="13" spans="1:10" ht="15.75" x14ac:dyDescent="0.25">
      <c r="A13" s="3"/>
      <c r="B13" s="3"/>
      <c r="C13" s="3"/>
      <c r="D13" s="3"/>
      <c r="E13" s="86"/>
      <c r="F13" s="86"/>
      <c r="G13" s="86"/>
      <c r="H13" s="86"/>
      <c r="I13" s="3"/>
      <c r="J13" s="3"/>
    </row>
    <row r="14" spans="1:10" ht="15.75" x14ac:dyDescent="0.25">
      <c r="A14" s="3"/>
      <c r="B14" s="3"/>
      <c r="C14" s="3"/>
      <c r="D14" s="3"/>
      <c r="E14" s="86"/>
      <c r="F14" s="86"/>
      <c r="G14" s="86"/>
      <c r="H14" s="86"/>
      <c r="I14" s="3"/>
      <c r="J14" s="3"/>
    </row>
    <row r="15" spans="1:10" ht="15.75" x14ac:dyDescent="0.25">
      <c r="A15" s="3"/>
      <c r="B15" s="3"/>
      <c r="C15" s="3"/>
      <c r="D15" s="3"/>
      <c r="E15" s="86"/>
      <c r="F15" s="86"/>
      <c r="G15" s="86"/>
      <c r="H15" s="86"/>
      <c r="I15" s="3"/>
      <c r="J15" s="3"/>
    </row>
    <row r="16" spans="1:10" ht="15.75" x14ac:dyDescent="0.25">
      <c r="A16" s="3"/>
      <c r="B16" s="3"/>
      <c r="C16" s="85"/>
      <c r="D16" s="3"/>
      <c r="E16" s="3"/>
      <c r="F16" s="86"/>
      <c r="G16" s="85"/>
      <c r="H16" s="86"/>
      <c r="I16" s="3"/>
      <c r="J16" s="3"/>
    </row>
    <row r="17" spans="2:5" x14ac:dyDescent="0.25">
      <c r="B17" s="99" t="s">
        <v>58</v>
      </c>
      <c r="C17" s="100"/>
      <c r="D17" s="99"/>
      <c r="E17" s="99"/>
    </row>
    <row r="18" spans="2:5" x14ac:dyDescent="0.25">
      <c r="B18" s="99" t="s">
        <v>59</v>
      </c>
      <c r="C18" s="100"/>
      <c r="D18" s="99"/>
      <c r="E18" s="99"/>
    </row>
    <row r="19" spans="2:5" ht="60" x14ac:dyDescent="0.25">
      <c r="B19" s="101" t="s">
        <v>60</v>
      </c>
      <c r="C19" s="100"/>
      <c r="D19" s="99"/>
      <c r="E19" s="99"/>
    </row>
  </sheetData>
  <mergeCells count="2">
    <mergeCell ref="A4:J4"/>
    <mergeCell ref="B12:H1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B23" sqref="B23"/>
    </sheetView>
  </sheetViews>
  <sheetFormatPr defaultRowHeight="15" x14ac:dyDescent="0.25"/>
  <cols>
    <col min="1" max="1" width="3.5703125" customWidth="1"/>
    <col min="2" max="2" width="64.7109375" customWidth="1"/>
    <col min="3" max="3" width="8.42578125" style="1" customWidth="1"/>
    <col min="4" max="4" width="9.7109375" customWidth="1"/>
    <col min="5" max="5" width="8.140625" customWidth="1"/>
    <col min="6" max="6" width="14" style="31" customWidth="1"/>
    <col min="7" max="7" width="7.85546875" style="1" customWidth="1"/>
    <col min="8" max="8" width="14.28515625" style="31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58" t="s">
        <v>29</v>
      </c>
      <c r="C2" s="5"/>
      <c r="D2" s="3"/>
      <c r="F2" s="32"/>
      <c r="G2" s="2"/>
      <c r="H2" s="32"/>
    </row>
    <row r="3" spans="1:8" ht="59.2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3" t="s">
        <v>7</v>
      </c>
      <c r="G3" s="14" t="s">
        <v>8</v>
      </c>
      <c r="H3" s="35" t="s">
        <v>9</v>
      </c>
    </row>
    <row r="4" spans="1:8" ht="135" customHeight="1" x14ac:dyDescent="0.25">
      <c r="A4" s="18" t="s">
        <v>1</v>
      </c>
      <c r="B4" s="22" t="s">
        <v>13</v>
      </c>
      <c r="C4" s="23" t="s">
        <v>15</v>
      </c>
      <c r="D4" s="6">
        <v>295000</v>
      </c>
      <c r="E4" s="7">
        <v>0.18</v>
      </c>
      <c r="F4" s="48">
        <f>D4*E4</f>
        <v>53100</v>
      </c>
      <c r="G4" s="38">
        <v>0.08</v>
      </c>
      <c r="H4" s="49">
        <f>F4*1.08</f>
        <v>57348.000000000007</v>
      </c>
    </row>
    <row r="5" spans="1:8" ht="45.75" customHeight="1" thickBot="1" x14ac:dyDescent="0.3">
      <c r="A5" s="19" t="s">
        <v>2</v>
      </c>
      <c r="B5" s="20" t="s">
        <v>14</v>
      </c>
      <c r="C5" s="21" t="s">
        <v>15</v>
      </c>
      <c r="D5" s="15">
        <v>2100000</v>
      </c>
      <c r="E5" s="10">
        <v>0.125</v>
      </c>
      <c r="F5" s="46">
        <f>D5*E5</f>
        <v>262500</v>
      </c>
      <c r="G5" s="37">
        <v>0.08</v>
      </c>
      <c r="H5" s="50">
        <f>F5*1.08</f>
        <v>283500</v>
      </c>
    </row>
    <row r="6" spans="1:8" x14ac:dyDescent="0.25">
      <c r="A6" s="16"/>
      <c r="B6" s="16" t="s">
        <v>20</v>
      </c>
      <c r="C6" s="17"/>
      <c r="D6" s="16"/>
      <c r="E6" s="16"/>
      <c r="F6" s="34">
        <f>SUM(F4:F5)</f>
        <v>315600</v>
      </c>
      <c r="G6" s="17"/>
      <c r="H6" s="34">
        <f>SUM(H4:H5)</f>
        <v>340848</v>
      </c>
    </row>
    <row r="12" spans="1:8" x14ac:dyDescent="0.25">
      <c r="B12" t="s">
        <v>32</v>
      </c>
    </row>
    <row r="13" spans="1:8" x14ac:dyDescent="0.25">
      <c r="B13" t="s">
        <v>33</v>
      </c>
    </row>
    <row r="14" spans="1:8" x14ac:dyDescent="0.25">
      <c r="B14" t="s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2" sqref="B2"/>
    </sheetView>
  </sheetViews>
  <sheetFormatPr defaultRowHeight="15" x14ac:dyDescent="0.25"/>
  <cols>
    <col min="1" max="1" width="3.42578125" customWidth="1"/>
    <col min="2" max="2" width="62.7109375" customWidth="1"/>
    <col min="3" max="3" width="8.42578125" style="1" customWidth="1"/>
    <col min="4" max="4" width="11" customWidth="1"/>
    <col min="5" max="5" width="8.140625" customWidth="1"/>
    <col min="6" max="6" width="14.28515625" style="31" customWidth="1"/>
    <col min="7" max="7" width="7.85546875" style="1" customWidth="1"/>
    <col min="8" max="8" width="14.28515625" style="31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58" t="s">
        <v>30</v>
      </c>
      <c r="C2" s="5"/>
      <c r="D2" s="3"/>
      <c r="F2" s="32"/>
      <c r="G2" s="2"/>
      <c r="H2" s="32"/>
    </row>
    <row r="3" spans="1:8" ht="47.2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3" t="s">
        <v>7</v>
      </c>
      <c r="G3" s="14" t="s">
        <v>8</v>
      </c>
      <c r="H3" s="35" t="s">
        <v>9</v>
      </c>
    </row>
    <row r="4" spans="1:8" ht="117" customHeight="1" x14ac:dyDescent="0.25">
      <c r="A4" s="18" t="s">
        <v>1</v>
      </c>
      <c r="B4" s="22" t="s">
        <v>16</v>
      </c>
      <c r="C4" s="23" t="s">
        <v>15</v>
      </c>
      <c r="D4" s="6">
        <v>444000</v>
      </c>
      <c r="E4" s="7">
        <v>0.16</v>
      </c>
      <c r="F4" s="48">
        <f>D4*E4</f>
        <v>71040</v>
      </c>
      <c r="G4" s="38">
        <v>0.08</v>
      </c>
      <c r="H4" s="49">
        <f>F4*1.08</f>
        <v>76723.200000000012</v>
      </c>
    </row>
    <row r="5" spans="1:8" ht="45.75" customHeight="1" thickBot="1" x14ac:dyDescent="0.3">
      <c r="A5" s="19" t="s">
        <v>2</v>
      </c>
      <c r="B5" s="20" t="s">
        <v>14</v>
      </c>
      <c r="C5" s="21" t="s">
        <v>15</v>
      </c>
      <c r="D5" s="15">
        <v>2089200</v>
      </c>
      <c r="E5" s="10">
        <v>0.11</v>
      </c>
      <c r="F5" s="51">
        <f>D5*E5</f>
        <v>229812</v>
      </c>
      <c r="G5" s="39">
        <v>0.08</v>
      </c>
      <c r="H5" s="50">
        <f>F5*1.08</f>
        <v>248196.96000000002</v>
      </c>
    </row>
    <row r="6" spans="1:8" x14ac:dyDescent="0.25">
      <c r="A6" s="16"/>
      <c r="B6" s="16" t="s">
        <v>20</v>
      </c>
      <c r="C6" s="17"/>
      <c r="D6" s="16"/>
      <c r="E6" s="16"/>
      <c r="F6" s="34">
        <f>SUM(F4:F5)</f>
        <v>300852</v>
      </c>
      <c r="G6" s="17"/>
      <c r="H6" s="34">
        <f>SUM(H4:H5)</f>
        <v>324920.16000000003</v>
      </c>
    </row>
    <row r="14" spans="1:8" x14ac:dyDescent="0.25">
      <c r="B14" t="s">
        <v>32</v>
      </c>
    </row>
    <row r="15" spans="1:8" x14ac:dyDescent="0.25">
      <c r="B15" t="s">
        <v>33</v>
      </c>
    </row>
    <row r="16" spans="1:8" x14ac:dyDescent="0.25">
      <c r="B16" t="s">
        <v>35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XFD1048576"/>
    </sheetView>
  </sheetViews>
  <sheetFormatPr defaultRowHeight="15" x14ac:dyDescent="0.25"/>
  <cols>
    <col min="1" max="1" width="4.85546875" customWidth="1"/>
    <col min="2" max="2" width="68.42578125" customWidth="1"/>
    <col min="3" max="3" width="6.28515625" style="1" customWidth="1"/>
    <col min="4" max="4" width="5.7109375" customWidth="1"/>
    <col min="5" max="5" width="8.5703125" customWidth="1"/>
    <col min="6" max="6" width="12.42578125" style="31" customWidth="1"/>
    <col min="7" max="7" width="7.85546875" style="1" customWidth="1"/>
    <col min="8" max="8" width="14.28515625" style="31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58" t="s">
        <v>31</v>
      </c>
      <c r="C2" s="5"/>
      <c r="D2" s="3"/>
      <c r="F2" s="32"/>
      <c r="G2" s="2"/>
      <c r="H2" s="32"/>
    </row>
    <row r="3" spans="1:8" ht="45.75" thickBot="1" x14ac:dyDescent="0.3">
      <c r="A3" s="24" t="s">
        <v>0</v>
      </c>
      <c r="B3" s="25" t="s">
        <v>3</v>
      </c>
      <c r="C3" s="25" t="s">
        <v>4</v>
      </c>
      <c r="D3" s="25" t="s">
        <v>5</v>
      </c>
      <c r="E3" s="26" t="s">
        <v>6</v>
      </c>
      <c r="F3" s="53" t="s">
        <v>7</v>
      </c>
      <c r="G3" s="26" t="s">
        <v>8</v>
      </c>
      <c r="H3" s="55" t="s">
        <v>9</v>
      </c>
    </row>
    <row r="4" spans="1:8" ht="159.75" thickBot="1" x14ac:dyDescent="0.3">
      <c r="A4" s="40" t="s">
        <v>1</v>
      </c>
      <c r="B4" s="41" t="s">
        <v>21</v>
      </c>
      <c r="C4" s="42" t="s">
        <v>18</v>
      </c>
      <c r="D4" s="43">
        <v>1800</v>
      </c>
      <c r="E4" s="44">
        <v>25.1</v>
      </c>
      <c r="F4" s="54">
        <f>D4*E4</f>
        <v>45180</v>
      </c>
      <c r="G4" s="52">
        <v>0.08</v>
      </c>
      <c r="H4" s="56">
        <f>F4*1.08</f>
        <v>48794.400000000001</v>
      </c>
    </row>
    <row r="5" spans="1:8" ht="82.5" customHeight="1" thickBot="1" x14ac:dyDescent="0.3">
      <c r="A5" s="19" t="s">
        <v>2</v>
      </c>
      <c r="B5" s="20" t="s">
        <v>22</v>
      </c>
      <c r="C5" s="21" t="s">
        <v>12</v>
      </c>
      <c r="D5" s="15">
        <v>1344</v>
      </c>
      <c r="E5" s="10">
        <v>21.33</v>
      </c>
      <c r="F5" s="51">
        <f>D5*E5</f>
        <v>28667.519999999997</v>
      </c>
      <c r="G5" s="30">
        <v>0.08</v>
      </c>
      <c r="H5" s="50">
        <f>F5*1.08</f>
        <v>30960.921599999998</v>
      </c>
    </row>
    <row r="6" spans="1:8" x14ac:dyDescent="0.25">
      <c r="A6" s="16"/>
      <c r="B6" s="16" t="s">
        <v>20</v>
      </c>
      <c r="C6" s="17"/>
      <c r="D6" s="16"/>
      <c r="E6" s="16"/>
      <c r="F6" s="34">
        <f>SUM(F4:F5)</f>
        <v>73847.51999999999</v>
      </c>
      <c r="G6" s="17"/>
      <c r="H6" s="34">
        <f>SUM(H4:H5)</f>
        <v>79755.321599999996</v>
      </c>
    </row>
    <row r="10" spans="1:8" x14ac:dyDescent="0.25">
      <c r="B10" t="s">
        <v>32</v>
      </c>
    </row>
    <row r="11" spans="1:8" x14ac:dyDescent="0.25">
      <c r="B11" t="s">
        <v>33</v>
      </c>
    </row>
    <row r="12" spans="1:8" x14ac:dyDescent="0.25">
      <c r="B12" t="s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K18" sqref="K18"/>
    </sheetView>
  </sheetViews>
  <sheetFormatPr defaultRowHeight="15" x14ac:dyDescent="0.25"/>
  <cols>
    <col min="1" max="1" width="3.7109375" customWidth="1"/>
    <col min="2" max="2" width="72.42578125" customWidth="1"/>
    <col min="3" max="3" width="5" style="1" customWidth="1"/>
    <col min="4" max="4" width="6.28515625" customWidth="1"/>
    <col min="5" max="5" width="7.140625" customWidth="1"/>
    <col min="6" max="6" width="12" style="31" customWidth="1"/>
    <col min="7" max="7" width="7.85546875" style="1" customWidth="1"/>
    <col min="8" max="8" width="14.28515625" style="31" customWidth="1"/>
    <col min="9" max="9" width="13.5703125" customWidth="1"/>
    <col min="10" max="10" width="13" customWidth="1"/>
    <col min="11" max="11" width="11.28515625" bestFit="1" customWidth="1"/>
  </cols>
  <sheetData>
    <row r="1" spans="1:10" ht="15.75" x14ac:dyDescent="0.25">
      <c r="A1" s="112" t="s">
        <v>49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6.5" thickBot="1" x14ac:dyDescent="0.3">
      <c r="A2" s="4"/>
      <c r="B2" s="58"/>
      <c r="C2" s="5"/>
      <c r="D2" s="3"/>
      <c r="F2" s="32"/>
      <c r="G2" s="2"/>
      <c r="H2" s="32"/>
    </row>
    <row r="3" spans="1:10" ht="42.7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3" t="s">
        <v>7</v>
      </c>
      <c r="G3" s="14" t="s">
        <v>8</v>
      </c>
      <c r="H3" s="69" t="s">
        <v>9</v>
      </c>
      <c r="I3" s="71" t="s">
        <v>40</v>
      </c>
      <c r="J3" s="72" t="s">
        <v>41</v>
      </c>
    </row>
    <row r="4" spans="1:10" ht="165.75" customHeight="1" thickBot="1" x14ac:dyDescent="0.3">
      <c r="A4" s="11" t="s">
        <v>1</v>
      </c>
      <c r="B4" s="81" t="s">
        <v>17</v>
      </c>
      <c r="C4" s="45" t="s">
        <v>18</v>
      </c>
      <c r="D4" s="8">
        <v>233</v>
      </c>
      <c r="E4" s="9">
        <v>3.2</v>
      </c>
      <c r="F4" s="47">
        <f>D4*E4</f>
        <v>745.6</v>
      </c>
      <c r="G4" s="30">
        <v>0.08</v>
      </c>
      <c r="H4" s="70">
        <f>F4*1.08</f>
        <v>805.24800000000005</v>
      </c>
      <c r="I4" s="73"/>
      <c r="J4" s="74"/>
    </row>
    <row r="5" spans="1:10" x14ac:dyDescent="0.25">
      <c r="A5" s="16"/>
      <c r="B5" s="16" t="s">
        <v>20</v>
      </c>
      <c r="C5" s="17"/>
      <c r="D5" s="16"/>
      <c r="E5" s="16"/>
      <c r="F5" s="34">
        <f>SUM(F4)</f>
        <v>745.6</v>
      </c>
      <c r="G5" s="17"/>
      <c r="H5" s="34">
        <f>SUM(H4)</f>
        <v>805.24800000000005</v>
      </c>
    </row>
    <row r="7" spans="1:10" x14ac:dyDescent="0.25">
      <c r="B7" s="75" t="s">
        <v>42</v>
      </c>
      <c r="C7"/>
      <c r="E7" s="31"/>
      <c r="F7" s="76"/>
      <c r="G7" s="76"/>
      <c r="H7" s="76"/>
    </row>
    <row r="8" spans="1:10" x14ac:dyDescent="0.25">
      <c r="B8" s="75"/>
      <c r="C8"/>
      <c r="E8" s="31"/>
      <c r="G8" s="31"/>
    </row>
    <row r="9" spans="1:10" x14ac:dyDescent="0.25">
      <c r="C9"/>
      <c r="E9" s="31"/>
      <c r="G9" s="31"/>
    </row>
    <row r="10" spans="1:10" x14ac:dyDescent="0.25">
      <c r="B10" t="s">
        <v>43</v>
      </c>
      <c r="C10"/>
      <c r="E10" s="31"/>
      <c r="G10" s="31"/>
    </row>
    <row r="11" spans="1:10" x14ac:dyDescent="0.25">
      <c r="C11"/>
      <c r="E11" s="31"/>
      <c r="G11" s="31"/>
    </row>
    <row r="12" spans="1:10" ht="26.25" customHeight="1" x14ac:dyDescent="0.25">
      <c r="B12" s="111" t="s">
        <v>51</v>
      </c>
      <c r="C12" s="111"/>
      <c r="D12" s="111"/>
      <c r="E12" s="111"/>
      <c r="F12" s="111"/>
      <c r="G12" s="111"/>
      <c r="H12" s="111"/>
      <c r="I12" s="111"/>
      <c r="J12" s="111"/>
    </row>
    <row r="13" spans="1:10" x14ac:dyDescent="0.25">
      <c r="C13"/>
      <c r="E13" s="31"/>
      <c r="G13" s="31"/>
    </row>
    <row r="14" spans="1:10" x14ac:dyDescent="0.25">
      <c r="B14" t="s">
        <v>44</v>
      </c>
      <c r="C14"/>
      <c r="E14" s="31"/>
      <c r="G14" s="31"/>
    </row>
    <row r="15" spans="1:10" x14ac:dyDescent="0.25">
      <c r="C15"/>
      <c r="E15" s="31"/>
      <c r="G15" s="31"/>
    </row>
    <row r="16" spans="1:10" x14ac:dyDescent="0.25">
      <c r="B16" t="s">
        <v>45</v>
      </c>
      <c r="C16"/>
      <c r="E16" s="31"/>
      <c r="G16" s="31"/>
    </row>
    <row r="17" spans="2:7" x14ac:dyDescent="0.25">
      <c r="C17"/>
      <c r="E17" s="31"/>
      <c r="G17" s="31"/>
    </row>
    <row r="18" spans="2:7" x14ac:dyDescent="0.25">
      <c r="B18" t="s">
        <v>46</v>
      </c>
      <c r="C18"/>
      <c r="E18" s="31"/>
      <c r="G18" s="31"/>
    </row>
    <row r="19" spans="2:7" x14ac:dyDescent="0.25">
      <c r="C19"/>
      <c r="E19" s="31"/>
      <c r="G19" s="31"/>
    </row>
    <row r="20" spans="2:7" x14ac:dyDescent="0.25">
      <c r="B20" s="77" t="s">
        <v>47</v>
      </c>
      <c r="C20"/>
      <c r="E20" s="31"/>
      <c r="G20" s="31"/>
    </row>
    <row r="26" spans="2:7" x14ac:dyDescent="0.25">
      <c r="B26" t="s">
        <v>50</v>
      </c>
    </row>
  </sheetData>
  <mergeCells count="2">
    <mergeCell ref="B12:J12"/>
    <mergeCell ref="A1:J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J25" sqref="J25"/>
    </sheetView>
  </sheetViews>
  <sheetFormatPr defaultRowHeight="15" x14ac:dyDescent="0.25"/>
  <cols>
    <col min="1" max="1" width="3.42578125" customWidth="1"/>
    <col min="2" max="2" width="67.140625" customWidth="1"/>
    <col min="3" max="3" width="4.7109375" style="1" customWidth="1"/>
    <col min="4" max="4" width="6.42578125" customWidth="1"/>
    <col min="5" max="5" width="10.140625" customWidth="1"/>
    <col min="6" max="6" width="13.42578125" style="31" customWidth="1"/>
    <col min="7" max="7" width="7.85546875" style="1" customWidth="1"/>
    <col min="8" max="8" width="14.28515625" style="31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58"/>
      <c r="C2" s="5"/>
      <c r="D2" s="3"/>
      <c r="F2" s="32"/>
      <c r="G2" s="2"/>
      <c r="H2" s="32"/>
    </row>
    <row r="3" spans="1:8" ht="46.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3" t="s">
        <v>7</v>
      </c>
      <c r="G3" s="14" t="s">
        <v>8</v>
      </c>
      <c r="H3" s="35" t="s">
        <v>9</v>
      </c>
    </row>
    <row r="4" spans="1:8" ht="108.75" customHeight="1" thickBot="1" x14ac:dyDescent="0.3">
      <c r="A4" s="59" t="s">
        <v>1</v>
      </c>
      <c r="B4" s="66" t="s">
        <v>19</v>
      </c>
      <c r="C4" s="60" t="s">
        <v>12</v>
      </c>
      <c r="D4" s="61">
        <v>9250</v>
      </c>
      <c r="E4" s="62">
        <v>22.6</v>
      </c>
      <c r="F4" s="63">
        <f>D4*E4</f>
        <v>209050</v>
      </c>
      <c r="G4" s="64">
        <v>0.08</v>
      </c>
      <c r="H4" s="65">
        <f>F4*1.08</f>
        <v>225774.00000000003</v>
      </c>
    </row>
    <row r="5" spans="1:8" x14ac:dyDescent="0.25">
      <c r="A5" s="16"/>
      <c r="B5" s="16" t="s">
        <v>20</v>
      </c>
      <c r="C5" s="17"/>
      <c r="D5" s="16"/>
      <c r="E5" s="16"/>
      <c r="F5" s="34">
        <f>SUM(F4)</f>
        <v>209050</v>
      </c>
      <c r="G5" s="17"/>
      <c r="H5" s="34">
        <f>SUM(H4)</f>
        <v>225774.00000000003</v>
      </c>
    </row>
    <row r="7" spans="1:8" x14ac:dyDescent="0.25">
      <c r="B7" t="s">
        <v>39</v>
      </c>
    </row>
    <row r="10" spans="1:8" x14ac:dyDescent="0.25">
      <c r="B10" t="s">
        <v>32</v>
      </c>
    </row>
    <row r="11" spans="1:8" x14ac:dyDescent="0.25">
      <c r="B11" t="s">
        <v>33</v>
      </c>
    </row>
    <row r="12" spans="1:8" x14ac:dyDescent="0.25">
      <c r="B12" t="s">
        <v>36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I31" sqref="I31"/>
    </sheetView>
  </sheetViews>
  <sheetFormatPr defaultRowHeight="15" x14ac:dyDescent="0.25"/>
  <cols>
    <col min="1" max="1" width="3.5703125" customWidth="1"/>
    <col min="2" max="2" width="66" customWidth="1"/>
    <col min="3" max="3" width="6.5703125" style="1" customWidth="1"/>
    <col min="4" max="4" width="8.28515625" customWidth="1"/>
    <col min="5" max="5" width="9.28515625" customWidth="1"/>
    <col min="6" max="6" width="13.7109375" style="31" customWidth="1"/>
    <col min="7" max="7" width="7.85546875" style="1" customWidth="1"/>
    <col min="8" max="8" width="14.28515625" style="31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58"/>
      <c r="C2" s="5"/>
      <c r="D2" s="3"/>
      <c r="F2" s="32"/>
      <c r="G2" s="2"/>
      <c r="H2" s="32"/>
    </row>
    <row r="3" spans="1:8" ht="45.7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3" t="s">
        <v>7</v>
      </c>
      <c r="G3" s="14" t="s">
        <v>8</v>
      </c>
      <c r="H3" s="35" t="s">
        <v>9</v>
      </c>
    </row>
    <row r="4" spans="1:8" ht="77.25" customHeight="1" thickBot="1" x14ac:dyDescent="0.3">
      <c r="A4" s="59" t="s">
        <v>1</v>
      </c>
      <c r="B4" s="67" t="s">
        <v>23</v>
      </c>
      <c r="C4" s="60" t="s">
        <v>24</v>
      </c>
      <c r="D4" s="61">
        <v>390000</v>
      </c>
      <c r="E4" s="62">
        <v>0.84</v>
      </c>
      <c r="F4" s="63">
        <f>D4*E4</f>
        <v>327600</v>
      </c>
      <c r="G4" s="64">
        <v>0.08</v>
      </c>
      <c r="H4" s="65">
        <f>F4*1.08</f>
        <v>353808</v>
      </c>
    </row>
    <row r="5" spans="1:8" x14ac:dyDescent="0.25">
      <c r="A5" s="16"/>
      <c r="B5" s="16" t="s">
        <v>20</v>
      </c>
      <c r="C5" s="17"/>
      <c r="D5" s="16"/>
      <c r="E5" s="16"/>
      <c r="F5" s="34">
        <f>SUM(F4)</f>
        <v>327600</v>
      </c>
      <c r="G5" s="17"/>
      <c r="H5" s="34">
        <f>SUM(H4)</f>
        <v>353808</v>
      </c>
    </row>
    <row r="8" spans="1:8" x14ac:dyDescent="0.25">
      <c r="B8" t="s">
        <v>38</v>
      </c>
    </row>
    <row r="11" spans="1:8" x14ac:dyDescent="0.25">
      <c r="B11" t="s">
        <v>32</v>
      </c>
    </row>
    <row r="12" spans="1:8" x14ac:dyDescent="0.25">
      <c r="B12" t="s">
        <v>33</v>
      </c>
    </row>
    <row r="13" spans="1:8" x14ac:dyDescent="0.25">
      <c r="B13" t="s">
        <v>36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selection activeCell="S10" sqref="S10"/>
    </sheetView>
  </sheetViews>
  <sheetFormatPr defaultRowHeight="15" x14ac:dyDescent="0.25"/>
  <cols>
    <col min="1" max="1" width="5.42578125" customWidth="1"/>
    <col min="2" max="2" width="64.5703125" customWidth="1"/>
    <col min="3" max="3" width="6.85546875" style="1" customWidth="1"/>
    <col min="4" max="4" width="9.5703125" customWidth="1"/>
    <col min="5" max="5" width="8.28515625" customWidth="1"/>
    <col min="6" max="6" width="13.42578125" style="31" customWidth="1"/>
    <col min="7" max="7" width="7.85546875" style="1" customWidth="1"/>
    <col min="8" max="8" width="14.28515625" style="31" customWidth="1"/>
    <col min="9" max="9" width="13.5703125" customWidth="1"/>
    <col min="10" max="10" width="16.5703125" customWidth="1"/>
    <col min="11" max="11" width="11.28515625" bestFit="1" customWidth="1"/>
  </cols>
  <sheetData>
    <row r="1" spans="1:10" ht="15.75" x14ac:dyDescent="0.25">
      <c r="A1" s="112" t="s">
        <v>49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6.5" thickBot="1" x14ac:dyDescent="0.3">
      <c r="A2" s="4"/>
      <c r="B2" s="58"/>
      <c r="C2" s="5"/>
      <c r="D2" s="3"/>
      <c r="F2" s="32"/>
      <c r="G2" s="2"/>
      <c r="H2" s="32"/>
    </row>
    <row r="3" spans="1:10" ht="41.2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3" t="s">
        <v>7</v>
      </c>
      <c r="G3" s="14" t="s">
        <v>8</v>
      </c>
      <c r="H3" s="33" t="s">
        <v>9</v>
      </c>
      <c r="I3" s="71" t="s">
        <v>40</v>
      </c>
      <c r="J3" s="72" t="s">
        <v>41</v>
      </c>
    </row>
    <row r="4" spans="1:10" ht="194.25" customHeight="1" thickBot="1" x14ac:dyDescent="0.3">
      <c r="A4" s="27" t="s">
        <v>1</v>
      </c>
      <c r="B4" s="78" t="s">
        <v>27</v>
      </c>
      <c r="C4" s="28" t="s">
        <v>24</v>
      </c>
      <c r="D4" s="36">
        <v>2500000</v>
      </c>
      <c r="E4" s="29">
        <v>0.28000000000000003</v>
      </c>
      <c r="F4" s="46">
        <f>D4*E4</f>
        <v>700000.00000000012</v>
      </c>
      <c r="G4" s="37">
        <v>0.08</v>
      </c>
      <c r="H4" s="46">
        <f>F4*1.08</f>
        <v>756000.00000000023</v>
      </c>
      <c r="I4" s="79"/>
      <c r="J4" s="80"/>
    </row>
    <row r="5" spans="1:10" x14ac:dyDescent="0.25">
      <c r="A5" s="16"/>
      <c r="B5" s="16" t="s">
        <v>20</v>
      </c>
      <c r="C5" s="17"/>
      <c r="D5" s="17"/>
      <c r="E5" s="17"/>
      <c r="F5" s="57">
        <f>SUM(F4)</f>
        <v>700000.00000000012</v>
      </c>
      <c r="G5" s="17"/>
      <c r="H5" s="57">
        <f>SUM(H4)</f>
        <v>756000.00000000023</v>
      </c>
    </row>
    <row r="7" spans="1:10" x14ac:dyDescent="0.25">
      <c r="B7" s="75" t="s">
        <v>42</v>
      </c>
      <c r="C7"/>
      <c r="E7" s="31"/>
      <c r="F7" s="76"/>
      <c r="G7" s="76"/>
      <c r="H7" s="76"/>
    </row>
    <row r="8" spans="1:10" x14ac:dyDescent="0.25">
      <c r="B8" s="75"/>
      <c r="C8"/>
      <c r="E8" s="31"/>
      <c r="G8" s="31"/>
    </row>
    <row r="9" spans="1:10" x14ac:dyDescent="0.25">
      <c r="C9"/>
      <c r="E9" s="31"/>
      <c r="G9" s="31"/>
    </row>
    <row r="10" spans="1:10" x14ac:dyDescent="0.25">
      <c r="B10" t="s">
        <v>43</v>
      </c>
      <c r="C10"/>
      <c r="E10" s="31"/>
      <c r="G10" s="31"/>
    </row>
    <row r="11" spans="1:10" x14ac:dyDescent="0.25">
      <c r="C11"/>
      <c r="E11" s="31"/>
      <c r="G11" s="31"/>
    </row>
    <row r="12" spans="1:10" ht="25.5" customHeight="1" x14ac:dyDescent="0.25">
      <c r="B12" s="111" t="s">
        <v>52</v>
      </c>
      <c r="C12" s="111"/>
      <c r="D12" s="111"/>
      <c r="E12" s="111"/>
      <c r="F12" s="111"/>
      <c r="G12" s="111"/>
      <c r="H12" s="111"/>
      <c r="I12" s="111"/>
      <c r="J12" s="111"/>
    </row>
    <row r="13" spans="1:10" x14ac:dyDescent="0.25">
      <c r="C13"/>
      <c r="E13" s="31"/>
      <c r="G13" s="31"/>
    </row>
    <row r="14" spans="1:10" x14ac:dyDescent="0.25">
      <c r="B14" t="s">
        <v>44</v>
      </c>
      <c r="C14"/>
      <c r="E14" s="31"/>
      <c r="G14" s="31"/>
    </row>
    <row r="15" spans="1:10" x14ac:dyDescent="0.25">
      <c r="C15"/>
      <c r="E15" s="31"/>
      <c r="G15" s="31"/>
    </row>
    <row r="16" spans="1:10" x14ac:dyDescent="0.25">
      <c r="B16" t="s">
        <v>45</v>
      </c>
      <c r="C16"/>
      <c r="E16" s="31"/>
      <c r="G16" s="31"/>
    </row>
    <row r="17" spans="2:7" x14ac:dyDescent="0.25">
      <c r="C17"/>
      <c r="E17" s="31"/>
      <c r="G17" s="31"/>
    </row>
    <row r="18" spans="2:7" x14ac:dyDescent="0.25">
      <c r="B18" t="s">
        <v>46</v>
      </c>
      <c r="C18"/>
      <c r="E18" s="31"/>
      <c r="G18" s="31"/>
    </row>
    <row r="19" spans="2:7" x14ac:dyDescent="0.25">
      <c r="C19"/>
      <c r="E19" s="31"/>
      <c r="G19" s="31"/>
    </row>
    <row r="20" spans="2:7" x14ac:dyDescent="0.25">
      <c r="B20" s="77" t="s">
        <v>47</v>
      </c>
      <c r="C20"/>
      <c r="E20" s="31"/>
      <c r="G20" s="31"/>
    </row>
    <row r="23" spans="2:7" x14ac:dyDescent="0.25">
      <c r="B23" t="s">
        <v>48</v>
      </c>
    </row>
  </sheetData>
  <mergeCells count="2">
    <mergeCell ref="B12:J12"/>
    <mergeCell ref="A1:J1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4" sqref="B4"/>
    </sheetView>
  </sheetViews>
  <sheetFormatPr defaultRowHeight="15" x14ac:dyDescent="0.25"/>
  <cols>
    <col min="1" max="1" width="5.42578125" customWidth="1"/>
    <col min="2" max="2" width="64" customWidth="1"/>
    <col min="3" max="3" width="7.85546875" style="1" customWidth="1"/>
    <col min="4" max="4" width="8.140625" customWidth="1"/>
    <col min="5" max="5" width="10.140625" customWidth="1"/>
    <col min="6" max="6" width="12.85546875" style="31" customWidth="1"/>
    <col min="7" max="7" width="7.85546875" style="1" customWidth="1"/>
    <col min="8" max="8" width="14.28515625" style="31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58"/>
      <c r="C2" s="5"/>
      <c r="D2" s="3"/>
      <c r="F2" s="32"/>
      <c r="G2" s="2"/>
      <c r="H2" s="32"/>
    </row>
    <row r="3" spans="1:8" ht="4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3" t="s">
        <v>7</v>
      </c>
      <c r="G3" s="14" t="s">
        <v>8</v>
      </c>
      <c r="H3" s="35" t="s">
        <v>9</v>
      </c>
    </row>
    <row r="4" spans="1:8" ht="65.25" customHeight="1" thickBot="1" x14ac:dyDescent="0.3">
      <c r="A4" s="59" t="s">
        <v>1</v>
      </c>
      <c r="B4" s="66" t="s">
        <v>25</v>
      </c>
      <c r="C4" s="68" t="s">
        <v>26</v>
      </c>
      <c r="D4" s="61">
        <v>594000</v>
      </c>
      <c r="E4" s="62">
        <v>0.11</v>
      </c>
      <c r="F4" s="63">
        <f>D4*E4</f>
        <v>65340</v>
      </c>
      <c r="G4" s="64">
        <v>0.08</v>
      </c>
      <c r="H4" s="65">
        <f>F4*1.08</f>
        <v>70567.200000000012</v>
      </c>
    </row>
    <row r="5" spans="1:8" x14ac:dyDescent="0.25">
      <c r="A5" s="16"/>
      <c r="B5" s="16" t="s">
        <v>20</v>
      </c>
      <c r="C5" s="17"/>
      <c r="D5" s="16"/>
      <c r="E5" s="16"/>
      <c r="F5" s="34">
        <f>SUM(F4)</f>
        <v>65340</v>
      </c>
      <c r="G5" s="17"/>
      <c r="H5" s="34">
        <f>SUM(H4)</f>
        <v>70567.200000000012</v>
      </c>
    </row>
    <row r="7" spans="1:8" x14ac:dyDescent="0.25">
      <c r="B7" t="s">
        <v>37</v>
      </c>
    </row>
    <row r="11" spans="1:8" x14ac:dyDescent="0.25">
      <c r="B11" t="s">
        <v>32</v>
      </c>
    </row>
    <row r="12" spans="1:8" x14ac:dyDescent="0.25">
      <c r="B12" t="s">
        <v>33</v>
      </c>
    </row>
    <row r="13" spans="1:8" x14ac:dyDescent="0.25">
      <c r="B13" t="s">
        <v>36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</vt:i4>
      </vt:variant>
    </vt:vector>
  </HeadingPairs>
  <TitlesOfParts>
    <vt:vector size="11" baseType="lpstr">
      <vt:lpstr>Mikrozid  Meliseptol spray</vt:lpstr>
      <vt:lpstr>Mikrozid Sensitiv tuby</vt:lpstr>
      <vt:lpstr>Mirozid tuby</vt:lpstr>
      <vt:lpstr>TERRALIN S&amp;M</vt:lpstr>
      <vt:lpstr>PERFORM</vt:lpstr>
      <vt:lpstr>Mikrozid Sens płyn</vt:lpstr>
      <vt:lpstr>Mikrozid PAA</vt:lpstr>
      <vt:lpstr>Mikrozid Uniwersal </vt:lpstr>
      <vt:lpstr>Chloramix DT</vt:lpstr>
      <vt:lpstr>xxxx</vt:lpstr>
      <vt:lpstr>'Mirozid tuby'!OLE_LINK1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2023-10-19T11:28:48Z</dcterms:modified>
</cp:coreProperties>
</file>